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AC57" i="12"/>
  <c r="F39" i="1" s="1"/>
  <c r="G9" i="12"/>
  <c r="AD57" i="12" s="1"/>
  <c r="G39" i="1" s="1"/>
  <c r="G40" i="1" s="1"/>
  <c r="G25" i="1" s="1"/>
  <c r="G26" i="1" s="1"/>
  <c r="I9" i="12"/>
  <c r="K9" i="12"/>
  <c r="O9" i="12"/>
  <c r="Q9" i="12"/>
  <c r="U9" i="12"/>
  <c r="G10" i="12"/>
  <c r="I10" i="12"/>
  <c r="K10" i="12"/>
  <c r="O10" i="12"/>
  <c r="O8" i="12" s="1"/>
  <c r="Q10" i="12"/>
  <c r="U10" i="12"/>
  <c r="U8" i="12" s="1"/>
  <c r="Q11" i="12"/>
  <c r="G12" i="12"/>
  <c r="G11" i="12" s="1"/>
  <c r="I48" i="1" s="1"/>
  <c r="I12" i="12"/>
  <c r="I11" i="12" s="1"/>
  <c r="K12" i="12"/>
  <c r="K11" i="12" s="1"/>
  <c r="O12" i="12"/>
  <c r="O11" i="12" s="1"/>
  <c r="Q12" i="12"/>
  <c r="U12" i="12"/>
  <c r="U11" i="12" s="1"/>
  <c r="Q13" i="12"/>
  <c r="G14" i="12"/>
  <c r="G13" i="12" s="1"/>
  <c r="I14" i="12"/>
  <c r="I13" i="12" s="1"/>
  <c r="K14" i="12"/>
  <c r="K13" i="12" s="1"/>
  <c r="O14" i="12"/>
  <c r="O13" i="12" s="1"/>
  <c r="Q14" i="12"/>
  <c r="U14" i="12"/>
  <c r="U13" i="12" s="1"/>
  <c r="Q15" i="12"/>
  <c r="G16" i="12"/>
  <c r="G15" i="12" s="1"/>
  <c r="I50" i="1" s="1"/>
  <c r="I16" i="12"/>
  <c r="I15" i="12" s="1"/>
  <c r="K16" i="12"/>
  <c r="K15" i="12" s="1"/>
  <c r="O16" i="12"/>
  <c r="O15" i="12" s="1"/>
  <c r="Q16" i="12"/>
  <c r="U16" i="12"/>
  <c r="U15" i="12" s="1"/>
  <c r="G18" i="12"/>
  <c r="I18" i="12"/>
  <c r="K18" i="12"/>
  <c r="O18" i="12"/>
  <c r="O17" i="12" s="1"/>
  <c r="Q18" i="12"/>
  <c r="U18" i="12"/>
  <c r="U17" i="12" s="1"/>
  <c r="G19" i="12"/>
  <c r="I19" i="12"/>
  <c r="I17" i="12" s="1"/>
  <c r="K19" i="12"/>
  <c r="M19" i="12"/>
  <c r="O19" i="12"/>
  <c r="Q19" i="12"/>
  <c r="Q17" i="12" s="1"/>
  <c r="U19" i="12"/>
  <c r="G21" i="12"/>
  <c r="M21" i="12" s="1"/>
  <c r="I21" i="12"/>
  <c r="K21" i="12"/>
  <c r="O21" i="12"/>
  <c r="Q21" i="12"/>
  <c r="U21" i="12"/>
  <c r="G22" i="12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I29" i="12"/>
  <c r="G30" i="12"/>
  <c r="G29" i="12" s="1"/>
  <c r="I53" i="1" s="1"/>
  <c r="I30" i="12"/>
  <c r="K30" i="12"/>
  <c r="K29" i="12" s="1"/>
  <c r="O30" i="12"/>
  <c r="O29" i="12" s="1"/>
  <c r="Q30" i="12"/>
  <c r="Q29" i="12" s="1"/>
  <c r="U30" i="12"/>
  <c r="U29" i="12" s="1"/>
  <c r="I31" i="12"/>
  <c r="G32" i="12"/>
  <c r="G31" i="12" s="1"/>
  <c r="I54" i="1" s="1"/>
  <c r="I32" i="12"/>
  <c r="K32" i="12"/>
  <c r="K31" i="12" s="1"/>
  <c r="O32" i="12"/>
  <c r="O31" i="12" s="1"/>
  <c r="Q32" i="12"/>
  <c r="Q31" i="12" s="1"/>
  <c r="U32" i="12"/>
  <c r="U31" i="12" s="1"/>
  <c r="I33" i="12"/>
  <c r="G34" i="12"/>
  <c r="G33" i="12" s="1"/>
  <c r="I55" i="1" s="1"/>
  <c r="I34" i="12"/>
  <c r="K34" i="12"/>
  <c r="K33" i="12" s="1"/>
  <c r="O34" i="12"/>
  <c r="O33" i="12" s="1"/>
  <c r="Q34" i="12"/>
  <c r="Q33" i="12" s="1"/>
  <c r="U34" i="12"/>
  <c r="U33" i="12" s="1"/>
  <c r="I35" i="12"/>
  <c r="G36" i="12"/>
  <c r="G35" i="12" s="1"/>
  <c r="I56" i="1" s="1"/>
  <c r="I36" i="12"/>
  <c r="K36" i="12"/>
  <c r="K35" i="12" s="1"/>
  <c r="O36" i="12"/>
  <c r="O35" i="12" s="1"/>
  <c r="Q36" i="12"/>
  <c r="Q35" i="12" s="1"/>
  <c r="U36" i="12"/>
  <c r="U35" i="12" s="1"/>
  <c r="I37" i="12"/>
  <c r="G38" i="12"/>
  <c r="G37" i="12" s="1"/>
  <c r="I57" i="1" s="1"/>
  <c r="I38" i="12"/>
  <c r="K38" i="12"/>
  <c r="K37" i="12" s="1"/>
  <c r="O38" i="12"/>
  <c r="O37" i="12" s="1"/>
  <c r="Q38" i="12"/>
  <c r="Q37" i="12" s="1"/>
  <c r="U38" i="12"/>
  <c r="U37" i="12" s="1"/>
  <c r="I39" i="12"/>
  <c r="G40" i="12"/>
  <c r="G39" i="12" s="1"/>
  <c r="I58" i="1" s="1"/>
  <c r="I40" i="12"/>
  <c r="K40" i="12"/>
  <c r="K39" i="12" s="1"/>
  <c r="O40" i="12"/>
  <c r="O39" i="12" s="1"/>
  <c r="Q40" i="12"/>
  <c r="Q39" i="12" s="1"/>
  <c r="U40" i="12"/>
  <c r="U39" i="12" s="1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U55" i="12"/>
  <c r="U54" i="12" s="1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G24" i="1" s="1"/>
  <c r="H39" i="1"/>
  <c r="H40" i="1" s="1"/>
  <c r="G54" i="12"/>
  <c r="I61" i="1" s="1"/>
  <c r="U46" i="12"/>
  <c r="O46" i="12"/>
  <c r="K41" i="12"/>
  <c r="G41" i="12"/>
  <c r="I59" i="1" s="1"/>
  <c r="I17" i="1" s="1"/>
  <c r="U20" i="12"/>
  <c r="O20" i="12"/>
  <c r="K46" i="12"/>
  <c r="Q46" i="12"/>
  <c r="I46" i="12"/>
  <c r="Q41" i="12"/>
  <c r="I41" i="12"/>
  <c r="U41" i="12"/>
  <c r="O41" i="12"/>
  <c r="K20" i="12"/>
  <c r="G20" i="12"/>
  <c r="I52" i="1" s="1"/>
  <c r="Q20" i="12"/>
  <c r="I20" i="12"/>
  <c r="K17" i="12"/>
  <c r="G17" i="12"/>
  <c r="I51" i="1" s="1"/>
  <c r="K8" i="12"/>
  <c r="G8" i="12"/>
  <c r="Q8" i="12"/>
  <c r="M9" i="12"/>
  <c r="I8" i="12"/>
  <c r="G29" i="1"/>
  <c r="G28" i="1"/>
  <c r="M46" i="12"/>
  <c r="G46" i="12"/>
  <c r="I60" i="1" s="1"/>
  <c r="M42" i="12"/>
  <c r="M41" i="12" s="1"/>
  <c r="M40" i="12"/>
  <c r="M39" i="12" s="1"/>
  <c r="M38" i="12"/>
  <c r="M37" i="12" s="1"/>
  <c r="M36" i="12"/>
  <c r="M35" i="12" s="1"/>
  <c r="M34" i="12"/>
  <c r="M33" i="12" s="1"/>
  <c r="M32" i="12"/>
  <c r="M31" i="12" s="1"/>
  <c r="M30" i="12"/>
  <c r="M29" i="12" s="1"/>
  <c r="M22" i="12"/>
  <c r="M20" i="12" s="1"/>
  <c r="M18" i="12"/>
  <c r="M17" i="12" s="1"/>
  <c r="M16" i="12"/>
  <c r="M15" i="12" s="1"/>
  <c r="M14" i="12"/>
  <c r="M13" i="12" s="1"/>
  <c r="M12" i="12"/>
  <c r="M11" i="12" s="1"/>
  <c r="M10" i="12"/>
  <c r="I39" i="1"/>
  <c r="I40" i="1" s="1"/>
  <c r="J39" i="1" s="1"/>
  <c r="J40" i="1" s="1"/>
  <c r="G57" i="12" l="1"/>
  <c r="I47" i="1"/>
  <c r="M8" i="12"/>
  <c r="I16" i="1" l="1"/>
  <c r="I21" i="1" s="1"/>
  <c r="I6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<sst xmlns="http://schemas.openxmlformats.org/spreadsheetml/2006/main" count="350" uniqueCount="192">
  <si>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</si>
  <si>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</si>
  <si>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</si>
  <si>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</si>
  <si>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</si>
  <si>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</si>
  <si>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</si>
  <si>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</si>
  <si>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</si>
  <si>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</si>
  <si>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</si>
  <si>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</si>
  <si>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</si>
  <si>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</si>
  <si>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</si>
  <si>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</si>
  <si>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</si>
  <si>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</si>
  <si>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</si>
  <si>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</si>
  <si>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</si>
  <si>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</si>
  <si>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</si>
  <si>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</si>
  <si>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</si>
  <si>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</si>
  <si>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</si>
  <si>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</si>
  <si>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</si>
  <si>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</si>
  <si>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</si>
  <si>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</si>
  <si>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</si>
  <si>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</si>
  <si>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</si>
  <si>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</si>
  <si>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</si>
  <si>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</si>
  <si>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</si>
  <si>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</si>
  <si>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</si>
  <si>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</si>
  <si>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</si>
  <si>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Vazební věznice Teplice</t>
  </si>
  <si>
    <t>Rozpočet:</t>
  </si>
  <si>
    <t>Misto</t>
  </si>
  <si>
    <t>Vězeňská služba České republiky- Vazební věznice Teplice Estetizace cel -místn.4</t>
  </si>
  <si>
    <t>Vězeňská služba České republiky- Vazební věznice Teplice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</si>
  <si>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</si>
  <si>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</si>
  <si>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</si>
  <si>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</si>
  <si>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</si>
  <si>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</si>
  <si>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</si>
  <si>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</si>
  <si>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</si>
  <si>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</si>
  <si>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</si>
  <si>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</si>
  <si>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</si>
  <si>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</si>
  <si>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</si>
  <si>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</si>
  <si>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</si>
  <si>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</si>
  <si>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</si>
  <si>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</si>
  <si>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</si>
  <si>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</si>
  <si>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</si>
  <si>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</si>
  <si>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731</t>
  </si>
  <si>
    <t>Ústřední vytápění</t>
  </si>
  <si>
    <t>767</t>
  </si>
  <si>
    <t>Konstrukce čalounické</t>
  </si>
  <si>
    <t>771</t>
  </si>
  <si>
    <t>Podlahy z dlaždic a obklady</t>
  </si>
  <si>
    <t>781</t>
  </si>
  <si>
    <t>Obklady keramické</t>
  </si>
  <si>
    <t>941</t>
  </si>
  <si>
    <t>Zdvihací zařízení - plošiny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</si>
  <si>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</si>
  <si>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</si>
  <si>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</si>
  <si>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</si>
  <si>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</si>
  <si>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</si>
  <si>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</si>
  <si>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</si>
  <si>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</si>
  <si>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</si>
  <si>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</si>
  <si>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</si>
  <si>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</si>
  <si>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</si>
  <si>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</si>
  <si>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</si>
  <si>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</si>
  <si>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</si>
  <si>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</si>
  <si>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</si>
  <si>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</si>
  <si>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</si>
  <si>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</si>
  <si>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</si>
  <si>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</si>
  <si>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</si>
  <si>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</si>
  <si>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</si>
  <si>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</si>
  <si>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342270043RA0</t>
  </si>
  <si>
    <t>Příčka z desek Ytong hladkých, tloušťka 11,5 cm</t>
  </si>
  <si>
    <t>m2</t>
  </si>
  <si>
    <t>POL2_0</t>
  </si>
  <si>
    <t>311271170R00</t>
  </si>
  <si>
    <t>Dozdívky z tvárnic Ytong hladkých tl. 15 cm</t>
  </si>
  <si>
    <t>POL1_0</t>
  </si>
  <si>
    <t>612100032RAA</t>
  </si>
  <si>
    <t>Oprava omítek stěn vnitřních vápenocem. štukových, oprava ze 30 %, malba</t>
  </si>
  <si>
    <t>622475311R00</t>
  </si>
  <si>
    <t>Omítka stěn vyztužená  YTONG</t>
  </si>
  <si>
    <t>632456131R00</t>
  </si>
  <si>
    <t>Potěr píscem. hlazený dř.hladítkem, 30 mm</t>
  </si>
  <si>
    <t>962100013RA0</t>
  </si>
  <si>
    <t>Bourání dělících stěn se středovou ocelovou, výztuží mezi místn.4.17-4.18 a 4.19-4.20 tl.300mm</t>
  </si>
  <si>
    <t>m3</t>
  </si>
  <si>
    <t>962200011RAA</t>
  </si>
  <si>
    <t>Bourání příček z cihel pálených, tloušťka 10 cm</t>
  </si>
  <si>
    <t>971100021RA0</t>
  </si>
  <si>
    <t>Vybourání otvorů ve zdivu cihelném</t>
  </si>
  <si>
    <t>974100020RA0</t>
  </si>
  <si>
    <t>Vysekání rýh ve zdivu z cihel, 10 x 10 cm</t>
  </si>
  <si>
    <t>m</t>
  </si>
  <si>
    <t>979082113R00</t>
  </si>
  <si>
    <t>Vodorovná doprava suti po suchu do 1000 m</t>
  </si>
  <si>
    <t>t</t>
  </si>
  <si>
    <t>979082119R00</t>
  </si>
  <si>
    <t>Příplatek k přesunu suti za každých dalších 1000 m</t>
  </si>
  <si>
    <t>979012112R00</t>
  </si>
  <si>
    <t>Svislá doprava suti na výšku do 3,5 m</t>
  </si>
  <si>
    <t>979012119R00</t>
  </si>
  <si>
    <t>Příplatek k suti za každých dalších 3,5 m výšky</t>
  </si>
  <si>
    <t>979087113R00</t>
  </si>
  <si>
    <t>Nakládání vybouraných hmot na dopravní prostředky</t>
  </si>
  <si>
    <t>979990102R00</t>
  </si>
  <si>
    <t>Poplatek za skládku suti - směs betonu a cihel</t>
  </si>
  <si>
    <t>999281111R00</t>
  </si>
  <si>
    <t>Přesun hmot pro opravy a údržbu do výšky 25 m</t>
  </si>
  <si>
    <t>711210020RA0</t>
  </si>
  <si>
    <t>Stěrka hydroizolační těsnicí hmotou</t>
  </si>
  <si>
    <t>721109999RA0</t>
  </si>
  <si>
    <t>Kanalizace splašková dle samostatného soupisu, prací a dodávek</t>
  </si>
  <si>
    <t>soubor</t>
  </si>
  <si>
    <t>722179999R00</t>
  </si>
  <si>
    <t>Vodovod dle samostatného rozpisu prací a dodávek</t>
  </si>
  <si>
    <t>731009999RA0</t>
  </si>
  <si>
    <t>ÚT dle samostatného soupisu prací a dodávek</t>
  </si>
  <si>
    <t>767581801R00</t>
  </si>
  <si>
    <t>Demontáž a zpětná montáž podhledů - kazet</t>
  </si>
  <si>
    <t>771101210R00</t>
  </si>
  <si>
    <t>Penetrace podkladu pod dlažby</t>
  </si>
  <si>
    <t>771575101RU1</t>
  </si>
  <si>
    <t>Montáž podlah keram.,režné hladké, tmel, 10x5 cm, Ardex FB 9 L (flex.lepidlo), Ardex FL (spár.hmota)</t>
  </si>
  <si>
    <t>59764203R</t>
  </si>
  <si>
    <t>Dlažba Taurus Granit matná 300x300x9 mm, Nordic</t>
  </si>
  <si>
    <t>POL3_0</t>
  </si>
  <si>
    <t>998771104R00</t>
  </si>
  <si>
    <t>Přesun hmot pro podlahy z dlaždic, výšky do 36 m</t>
  </si>
  <si>
    <t>781101111R00</t>
  </si>
  <si>
    <t>Vyrovnání podkladu maltou ze SMS tl. do 7 mm</t>
  </si>
  <si>
    <t>781101210R00</t>
  </si>
  <si>
    <t>Penetrace podkladu pod obklady</t>
  </si>
  <si>
    <t>781441013R00</t>
  </si>
  <si>
    <t>Obklad vnitřní z obkladaček hutných 200x100 do MC</t>
  </si>
  <si>
    <t>597610240</t>
  </si>
  <si>
    <t>obkládačky keramické koupelnové (bílé i barevné), 25 x 33 x 0,7 cm I. j.</t>
  </si>
  <si>
    <t>970031200R00</t>
  </si>
  <si>
    <t>Vrtání jádrové do zdiva cihelného do D 200 mm</t>
  </si>
  <si>
    <t>28348138R</t>
  </si>
  <si>
    <t>Odvětrání sprchy s PVC manžetou 2x mřížka 125 PVC</t>
  </si>
  <si>
    <t>kus</t>
  </si>
  <si>
    <t>998781103R00</t>
  </si>
  <si>
    <t>Přesun hmot pro obklady keramické, výšky do 24 m</t>
  </si>
  <si>
    <t>762991111R00</t>
  </si>
  <si>
    <t>Práce  a pronájem mobilní plošina na automobilovém, podvozku- osazení venkovní mřížky a zač.. fasády</t>
  </si>
  <si>
    <t>hod</t>
  </si>
  <si>
    <t/>
  </si>
  <si>
    <t>SUM</t>
  </si>
  <si>
    <t>POPUZIV</t>
  </si>
  <si>
    <t>END</t>
  </si>
  <si>
    <t>Vězeňská služba České republiky- Vazební věznice Teplice Estetizace cel -místn.4.17-4.23  TUV,Sprchy a Kuchyň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</si>
</sst>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justify" shrinkToFit="1"/>
    </xf>
    <xf numFmtId="0" fontId="6" fillId="3" borderId="18" xfId="0" applyFont="1" applyFill="1" applyBorder="1" applyAlignment="1">
      <alignment horizontal="center" vertical="justify" shrinkToFit="1"/>
    </xf>
    <xf numFmtId="0" fontId="6" fillId="3" borderId="19" xfId="0" applyFont="1" applyFill="1" applyBorder="1" applyAlignment="1">
      <alignment horizontal="center" vertical="justify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8" zoomScaleNormal="100" zoomScaleSheetLayoutView="75" workbookViewId="0">
      <selection activeCell="M33" sqref="M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0" t="s">
        <v>42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5">
      <c r="A2" s="4"/>
      <c r="B2" s="81" t="s">
        <v>40</v>
      </c>
      <c r="C2" s="82"/>
      <c r="D2" s="226" t="s">
        <v>191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5">
      <c r="A3" s="4"/>
      <c r="B3" s="83" t="s">
        <v>45</v>
      </c>
      <c r="C3" s="84"/>
      <c r="D3" s="219" t="s">
        <v>43</v>
      </c>
      <c r="E3" s="220"/>
      <c r="F3" s="220"/>
      <c r="G3" s="220"/>
      <c r="H3" s="220"/>
      <c r="I3" s="220"/>
      <c r="J3" s="221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SUMIF(F47:F61,A16,I47:I61)+SUMIF(F47:F61,"PSU",I47:I61)</f>
        <v>0</v>
      </c>
      <c r="J16" s="210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SUMIF(F47:F61,A17,I47:I61)</f>
        <v>0</v>
      </c>
      <c r="J17" s="210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SUMIF(F47:F61,A18,I47:I61)</f>
        <v>0</v>
      </c>
      <c r="J18" s="210"/>
    </row>
    <row r="19" spans="1:10" ht="23.25" customHeight="1" x14ac:dyDescent="0.25">
      <c r="A19" s="141" t="s">
        <v>82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SUMIF(F47:F61,A19,I47:I61)</f>
        <v>0</v>
      </c>
      <c r="J19" s="210"/>
    </row>
    <row r="20" spans="1:10" ht="23.25" customHeight="1" x14ac:dyDescent="0.25">
      <c r="A20" s="141" t="s">
        <v>83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SUMIF(F47:F61,A20,I47:I61)</f>
        <v>0</v>
      </c>
      <c r="J20" s="210"/>
    </row>
    <row r="21" spans="1:10" ht="23.25" customHeight="1" x14ac:dyDescent="0.25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/>
      <c r="C39" s="234"/>
      <c r="D39" s="235"/>
      <c r="E39" s="235"/>
      <c r="F39" s="108">
        <f>' Pol'!AC57</f>
        <v>0</v>
      </c>
      <c r="G39" s="109">
        <f>' Pol'!AD57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36" t="s">
        <v>48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39" t="s">
        <v>28</v>
      </c>
      <c r="J46" s="239"/>
    </row>
    <row r="47" spans="1:10" ht="25.5" customHeight="1" x14ac:dyDescent="0.25">
      <c r="A47" s="122"/>
      <c r="B47" s="130" t="s">
        <v>52</v>
      </c>
      <c r="C47" s="241" t="s">
        <v>53</v>
      </c>
      <c r="D47" s="242"/>
      <c r="E47" s="242"/>
      <c r="F47" s="132" t="s">
        <v>23</v>
      </c>
      <c r="G47" s="133"/>
      <c r="H47" s="133"/>
      <c r="I47" s="240">
        <f>' Pol'!G8</f>
        <v>0</v>
      </c>
      <c r="J47" s="240"/>
    </row>
    <row r="48" spans="1:10" ht="25.5" customHeight="1" x14ac:dyDescent="0.25">
      <c r="A48" s="122"/>
      <c r="B48" s="124" t="s">
        <v>54</v>
      </c>
      <c r="C48" s="224" t="s">
        <v>55</v>
      </c>
      <c r="D48" s="225"/>
      <c r="E48" s="225"/>
      <c r="F48" s="134" t="s">
        <v>23</v>
      </c>
      <c r="G48" s="135"/>
      <c r="H48" s="135"/>
      <c r="I48" s="223">
        <f>' Pol'!G11</f>
        <v>0</v>
      </c>
      <c r="J48" s="223"/>
    </row>
    <row r="49" spans="1:10" ht="25.5" customHeight="1" x14ac:dyDescent="0.25">
      <c r="A49" s="122"/>
      <c r="B49" s="124" t="s">
        <v>56</v>
      </c>
      <c r="C49" s="224" t="s">
        <v>57</v>
      </c>
      <c r="D49" s="225"/>
      <c r="E49" s="225"/>
      <c r="F49" s="134" t="s">
        <v>23</v>
      </c>
      <c r="G49" s="135"/>
      <c r="H49" s="135"/>
      <c r="I49" s="223">
        <f>' Pol'!G13</f>
        <v>0</v>
      </c>
      <c r="J49" s="223"/>
    </row>
    <row r="50" spans="1:10" ht="25.5" customHeight="1" x14ac:dyDescent="0.25">
      <c r="A50" s="122"/>
      <c r="B50" s="124" t="s">
        <v>58</v>
      </c>
      <c r="C50" s="224" t="s">
        <v>59</v>
      </c>
      <c r="D50" s="225"/>
      <c r="E50" s="225"/>
      <c r="F50" s="134" t="s">
        <v>23</v>
      </c>
      <c r="G50" s="135"/>
      <c r="H50" s="135"/>
      <c r="I50" s="223">
        <f>' Pol'!G15</f>
        <v>0</v>
      </c>
      <c r="J50" s="223"/>
    </row>
    <row r="51" spans="1:10" ht="25.5" customHeight="1" x14ac:dyDescent="0.25">
      <c r="A51" s="122"/>
      <c r="B51" s="124" t="s">
        <v>60</v>
      </c>
      <c r="C51" s="224" t="s">
        <v>61</v>
      </c>
      <c r="D51" s="225"/>
      <c r="E51" s="225"/>
      <c r="F51" s="134" t="s">
        <v>23</v>
      </c>
      <c r="G51" s="135"/>
      <c r="H51" s="135"/>
      <c r="I51" s="223">
        <f>' Pol'!G17</f>
        <v>0</v>
      </c>
      <c r="J51" s="223"/>
    </row>
    <row r="52" spans="1:10" ht="25.5" customHeight="1" x14ac:dyDescent="0.25">
      <c r="A52" s="122"/>
      <c r="B52" s="124" t="s">
        <v>62</v>
      </c>
      <c r="C52" s="224" t="s">
        <v>63</v>
      </c>
      <c r="D52" s="225"/>
      <c r="E52" s="225"/>
      <c r="F52" s="134" t="s">
        <v>23</v>
      </c>
      <c r="G52" s="135"/>
      <c r="H52" s="135"/>
      <c r="I52" s="223">
        <f>' Pol'!G20</f>
        <v>0</v>
      </c>
      <c r="J52" s="223"/>
    </row>
    <row r="53" spans="1:10" ht="25.5" customHeight="1" x14ac:dyDescent="0.25">
      <c r="A53" s="122"/>
      <c r="B53" s="124" t="s">
        <v>64</v>
      </c>
      <c r="C53" s="224" t="s">
        <v>65</v>
      </c>
      <c r="D53" s="225"/>
      <c r="E53" s="225"/>
      <c r="F53" s="134" t="s">
        <v>23</v>
      </c>
      <c r="G53" s="135"/>
      <c r="H53" s="135"/>
      <c r="I53" s="223">
        <f>' Pol'!G29</f>
        <v>0</v>
      </c>
      <c r="J53" s="223"/>
    </row>
    <row r="54" spans="1:10" ht="25.5" customHeight="1" x14ac:dyDescent="0.25">
      <c r="A54" s="122"/>
      <c r="B54" s="124" t="s">
        <v>66</v>
      </c>
      <c r="C54" s="224" t="s">
        <v>67</v>
      </c>
      <c r="D54" s="225"/>
      <c r="E54" s="225"/>
      <c r="F54" s="134" t="s">
        <v>24</v>
      </c>
      <c r="G54" s="135"/>
      <c r="H54" s="135"/>
      <c r="I54" s="223">
        <f>' Pol'!G31</f>
        <v>0</v>
      </c>
      <c r="J54" s="223"/>
    </row>
    <row r="55" spans="1:10" ht="25.5" customHeight="1" x14ac:dyDescent="0.25">
      <c r="A55" s="122"/>
      <c r="B55" s="124" t="s">
        <v>68</v>
      </c>
      <c r="C55" s="224" t="s">
        <v>69</v>
      </c>
      <c r="D55" s="225"/>
      <c r="E55" s="225"/>
      <c r="F55" s="134" t="s">
        <v>24</v>
      </c>
      <c r="G55" s="135"/>
      <c r="H55" s="135"/>
      <c r="I55" s="223">
        <f>' Pol'!G33</f>
        <v>0</v>
      </c>
      <c r="J55" s="223"/>
    </row>
    <row r="56" spans="1:10" ht="25.5" customHeight="1" x14ac:dyDescent="0.25">
      <c r="A56" s="122"/>
      <c r="B56" s="124" t="s">
        <v>70</v>
      </c>
      <c r="C56" s="224" t="s">
        <v>71</v>
      </c>
      <c r="D56" s="225"/>
      <c r="E56" s="225"/>
      <c r="F56" s="134" t="s">
        <v>24</v>
      </c>
      <c r="G56" s="135"/>
      <c r="H56" s="135"/>
      <c r="I56" s="223">
        <f>' Pol'!G35</f>
        <v>0</v>
      </c>
      <c r="J56" s="223"/>
    </row>
    <row r="57" spans="1:10" ht="25.5" customHeight="1" x14ac:dyDescent="0.25">
      <c r="A57" s="122"/>
      <c r="B57" s="124" t="s">
        <v>72</v>
      </c>
      <c r="C57" s="224" t="s">
        <v>73</v>
      </c>
      <c r="D57" s="225"/>
      <c r="E57" s="225"/>
      <c r="F57" s="134" t="s">
        <v>24</v>
      </c>
      <c r="G57" s="135"/>
      <c r="H57" s="135"/>
      <c r="I57" s="223">
        <f>' Pol'!G37</f>
        <v>0</v>
      </c>
      <c r="J57" s="223"/>
    </row>
    <row r="58" spans="1:10" ht="25.5" customHeight="1" x14ac:dyDescent="0.25">
      <c r="A58" s="122"/>
      <c r="B58" s="124" t="s">
        <v>74</v>
      </c>
      <c r="C58" s="224" t="s">
        <v>75</v>
      </c>
      <c r="D58" s="225"/>
      <c r="E58" s="225"/>
      <c r="F58" s="134" t="s">
        <v>24</v>
      </c>
      <c r="G58" s="135"/>
      <c r="H58" s="135"/>
      <c r="I58" s="223">
        <f>' Pol'!G39</f>
        <v>0</v>
      </c>
      <c r="J58" s="223"/>
    </row>
    <row r="59" spans="1:10" ht="25.5" customHeight="1" x14ac:dyDescent="0.25">
      <c r="A59" s="122"/>
      <c r="B59" s="124" t="s">
        <v>76</v>
      </c>
      <c r="C59" s="224" t="s">
        <v>77</v>
      </c>
      <c r="D59" s="225"/>
      <c r="E59" s="225"/>
      <c r="F59" s="134" t="s">
        <v>24</v>
      </c>
      <c r="G59" s="135"/>
      <c r="H59" s="135"/>
      <c r="I59" s="223">
        <f>' Pol'!G41</f>
        <v>0</v>
      </c>
      <c r="J59" s="223"/>
    </row>
    <row r="60" spans="1:10" ht="25.5" customHeight="1" x14ac:dyDescent="0.25">
      <c r="A60" s="122"/>
      <c r="B60" s="124" t="s">
        <v>78</v>
      </c>
      <c r="C60" s="224" t="s">
        <v>79</v>
      </c>
      <c r="D60" s="225"/>
      <c r="E60" s="225"/>
      <c r="F60" s="134" t="s">
        <v>24</v>
      </c>
      <c r="G60" s="135"/>
      <c r="H60" s="135"/>
      <c r="I60" s="223">
        <f>' Pol'!G46</f>
        <v>0</v>
      </c>
      <c r="J60" s="223"/>
    </row>
    <row r="61" spans="1:10" ht="25.5" customHeight="1" x14ac:dyDescent="0.25">
      <c r="A61" s="122"/>
      <c r="B61" s="131" t="s">
        <v>80</v>
      </c>
      <c r="C61" s="244" t="s">
        <v>81</v>
      </c>
      <c r="D61" s="245"/>
      <c r="E61" s="245"/>
      <c r="F61" s="136" t="s">
        <v>23</v>
      </c>
      <c r="G61" s="137"/>
      <c r="H61" s="137"/>
      <c r="I61" s="243">
        <f>' Pol'!G54</f>
        <v>0</v>
      </c>
      <c r="J61" s="243"/>
    </row>
    <row r="62" spans="1:10" ht="25.5" customHeight="1" x14ac:dyDescent="0.25">
      <c r="A62" s="123"/>
      <c r="B62" s="127" t="s">
        <v>1</v>
      </c>
      <c r="C62" s="127"/>
      <c r="D62" s="128"/>
      <c r="E62" s="128"/>
      <c r="F62" s="138"/>
      <c r="G62" s="139"/>
      <c r="H62" s="139"/>
      <c r="I62" s="246">
        <f>SUM(I47:I61)</f>
        <v>0</v>
      </c>
      <c r="J62" s="246"/>
    </row>
    <row r="63" spans="1:10" x14ac:dyDescent="0.25">
      <c r="F63" s="140"/>
      <c r="G63" s="96"/>
      <c r="H63" s="140"/>
      <c r="I63" s="96"/>
      <c r="J63" s="96"/>
    </row>
    <row r="64" spans="1:10" x14ac:dyDescent="0.25">
      <c r="F64" s="140"/>
      <c r="G64" s="96"/>
      <c r="H64" s="140"/>
      <c r="I64" s="96"/>
      <c r="J64" s="96"/>
    </row>
    <row r="65" spans="6:10" x14ac:dyDescent="0.25">
      <c r="F65" s="140"/>
      <c r="G65" s="96"/>
      <c r="H65" s="140"/>
      <c r="I65" s="96"/>
      <c r="J6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79" t="s">
        <v>41</v>
      </c>
      <c r="B2" s="78"/>
      <c r="C2" s="249"/>
      <c r="D2" s="249"/>
      <c r="E2" s="249"/>
      <c r="F2" s="249"/>
      <c r="G2" s="250"/>
    </row>
    <row r="3" spans="1:7" ht="24.9" hidden="1" customHeight="1" x14ac:dyDescent="0.25">
      <c r="A3" s="79" t="s">
        <v>7</v>
      </c>
      <c r="B3" s="78"/>
      <c r="C3" s="249"/>
      <c r="D3" s="249"/>
      <c r="E3" s="249"/>
      <c r="F3" s="249"/>
      <c r="G3" s="250"/>
    </row>
    <row r="4" spans="1:7" ht="24.9" hidden="1" customHeight="1" x14ac:dyDescent="0.25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7"/>
  <sheetViews>
    <sheetView zoomScaleNormal="100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85</v>
      </c>
    </row>
    <row r="2" spans="1:60" ht="24.9" customHeight="1" x14ac:dyDescent="0.25">
      <c r="A2" s="145" t="s">
        <v>84</v>
      </c>
      <c r="B2" s="143"/>
      <c r="C2" s="264" t="s">
        <v>46</v>
      </c>
      <c r="D2" s="265"/>
      <c r="E2" s="265"/>
      <c r="F2" s="265"/>
      <c r="G2" s="266"/>
      <c r="AE2" t="s">
        <v>86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87</v>
      </c>
    </row>
    <row r="4" spans="1:60" ht="24.9" hidden="1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88</v>
      </c>
    </row>
    <row r="5" spans="1:60" hidden="1" x14ac:dyDescent="0.25">
      <c r="A5" s="147" t="s">
        <v>89</v>
      </c>
      <c r="B5" s="148"/>
      <c r="C5" s="149"/>
      <c r="D5" s="150"/>
      <c r="E5" s="150"/>
      <c r="F5" s="150"/>
      <c r="G5" s="151"/>
      <c r="AE5" t="s">
        <v>90</v>
      </c>
    </row>
    <row r="7" spans="1:60" ht="39.6" x14ac:dyDescent="0.25">
      <c r="A7" s="156" t="s">
        <v>91</v>
      </c>
      <c r="B7" s="157" t="s">
        <v>92</v>
      </c>
      <c r="C7" s="157" t="s">
        <v>93</v>
      </c>
      <c r="D7" s="156" t="s">
        <v>94</v>
      </c>
      <c r="E7" s="156" t="s">
        <v>95</v>
      </c>
      <c r="F7" s="152" t="s">
        <v>96</v>
      </c>
      <c r="G7" s="173" t="s">
        <v>28</v>
      </c>
      <c r="H7" s="174" t="s">
        <v>29</v>
      </c>
      <c r="I7" s="174" t="s">
        <v>97</v>
      </c>
      <c r="J7" s="174" t="s">
        <v>30</v>
      </c>
      <c r="K7" s="174" t="s">
        <v>98</v>
      </c>
      <c r="L7" s="174" t="s">
        <v>99</v>
      </c>
      <c r="M7" s="174" t="s">
        <v>100</v>
      </c>
      <c r="N7" s="174" t="s">
        <v>101</v>
      </c>
      <c r="O7" s="174" t="s">
        <v>102</v>
      </c>
      <c r="P7" s="174" t="s">
        <v>103</v>
      </c>
      <c r="Q7" s="174" t="s">
        <v>104</v>
      </c>
      <c r="R7" s="174" t="s">
        <v>105</v>
      </c>
      <c r="S7" s="174" t="s">
        <v>106</v>
      </c>
      <c r="T7" s="174" t="s">
        <v>107</v>
      </c>
      <c r="U7" s="159" t="s">
        <v>108</v>
      </c>
    </row>
    <row r="8" spans="1:60" x14ac:dyDescent="0.25">
      <c r="A8" s="175" t="s">
        <v>109</v>
      </c>
      <c r="B8" s="176" t="s">
        <v>52</v>
      </c>
      <c r="C8" s="177" t="s">
        <v>53</v>
      </c>
      <c r="D8" s="178"/>
      <c r="E8" s="179"/>
      <c r="F8" s="180"/>
      <c r="G8" s="180">
        <f>SUMIF(AE9:AE10,"&lt;&gt;NOR",G9:G10)</f>
        <v>0</v>
      </c>
      <c r="H8" s="180"/>
      <c r="I8" s="180">
        <f>SUM(I9:I10)</f>
        <v>0</v>
      </c>
      <c r="J8" s="180"/>
      <c r="K8" s="180">
        <f>SUM(K9:K10)</f>
        <v>0</v>
      </c>
      <c r="L8" s="180"/>
      <c r="M8" s="180">
        <f>SUM(M9:M10)</f>
        <v>0</v>
      </c>
      <c r="N8" s="158"/>
      <c r="O8" s="158">
        <f>SUM(O9:O10)</f>
        <v>1.4600899999999999</v>
      </c>
      <c r="P8" s="158"/>
      <c r="Q8" s="158">
        <f>SUM(Q9:Q10)</f>
        <v>0</v>
      </c>
      <c r="R8" s="158"/>
      <c r="S8" s="158"/>
      <c r="T8" s="175"/>
      <c r="U8" s="158">
        <f>SUM(U9:U10)</f>
        <v>32.4</v>
      </c>
      <c r="AE8" t="s">
        <v>110</v>
      </c>
    </row>
    <row r="9" spans="1:60" outlineLevel="1" x14ac:dyDescent="0.25">
      <c r="A9" s="154">
        <v>1</v>
      </c>
      <c r="B9" s="160" t="s">
        <v>111</v>
      </c>
      <c r="C9" s="193" t="s">
        <v>112</v>
      </c>
      <c r="D9" s="162" t="s">
        <v>113</v>
      </c>
      <c r="E9" s="168">
        <v>15.5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6.5490000000000007E-2</v>
      </c>
      <c r="O9" s="163">
        <f>ROUND(E9*N9,5)</f>
        <v>1.0150999999999999</v>
      </c>
      <c r="P9" s="163">
        <v>0</v>
      </c>
      <c r="Q9" s="163">
        <f>ROUND(E9*P9,5)</f>
        <v>0</v>
      </c>
      <c r="R9" s="163"/>
      <c r="S9" s="163"/>
      <c r="T9" s="164">
        <v>0.59079999999999999</v>
      </c>
      <c r="U9" s="163">
        <f>ROUND(E9*T9,2)</f>
        <v>9.16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>
        <v>2</v>
      </c>
      <c r="B10" s="160" t="s">
        <v>115</v>
      </c>
      <c r="C10" s="193" t="s">
        <v>116</v>
      </c>
      <c r="D10" s="162" t="s">
        <v>113</v>
      </c>
      <c r="E10" s="168">
        <v>3.5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0.12714</v>
      </c>
      <c r="O10" s="163">
        <f>ROUND(E10*N10,5)</f>
        <v>0.44499</v>
      </c>
      <c r="P10" s="163">
        <v>0</v>
      </c>
      <c r="Q10" s="163">
        <f>ROUND(E10*P10,5)</f>
        <v>0</v>
      </c>
      <c r="R10" s="163"/>
      <c r="S10" s="163"/>
      <c r="T10" s="164">
        <v>6.64</v>
      </c>
      <c r="U10" s="163">
        <f>ROUND(E10*T10,2)</f>
        <v>23.24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x14ac:dyDescent="0.25">
      <c r="A11" s="155" t="s">
        <v>109</v>
      </c>
      <c r="B11" s="161" t="s">
        <v>54</v>
      </c>
      <c r="C11" s="194" t="s">
        <v>55</v>
      </c>
      <c r="D11" s="165"/>
      <c r="E11" s="169"/>
      <c r="F11" s="172"/>
      <c r="G11" s="172">
        <f>SUMIF(AE12:AE12,"&lt;&gt;NOR",G12:G12)</f>
        <v>0</v>
      </c>
      <c r="H11" s="172"/>
      <c r="I11" s="172">
        <f>SUM(I12:I12)</f>
        <v>0</v>
      </c>
      <c r="J11" s="172"/>
      <c r="K11" s="172">
        <f>SUM(K12:K12)</f>
        <v>0</v>
      </c>
      <c r="L11" s="172"/>
      <c r="M11" s="172">
        <f>SUM(M12:M12)</f>
        <v>0</v>
      </c>
      <c r="N11" s="166"/>
      <c r="O11" s="166">
        <f>SUM(O12:O12)</f>
        <v>1.7743</v>
      </c>
      <c r="P11" s="166"/>
      <c r="Q11" s="166">
        <f>SUM(Q12:Q12)</f>
        <v>1.1000000000000001</v>
      </c>
      <c r="R11" s="166"/>
      <c r="S11" s="166"/>
      <c r="T11" s="167"/>
      <c r="U11" s="166">
        <f>SUM(U12:U12)</f>
        <v>64.349999999999994</v>
      </c>
      <c r="AE11" t="s">
        <v>110</v>
      </c>
    </row>
    <row r="12" spans="1:60" ht="20.399999999999999" outlineLevel="1" x14ac:dyDescent="0.25">
      <c r="A12" s="154">
        <v>3</v>
      </c>
      <c r="B12" s="160" t="s">
        <v>118</v>
      </c>
      <c r="C12" s="193" t="s">
        <v>119</v>
      </c>
      <c r="D12" s="162" t="s">
        <v>113</v>
      </c>
      <c r="E12" s="168">
        <v>110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3">
        <v>1.6129999999999999E-2</v>
      </c>
      <c r="O12" s="163">
        <f>ROUND(E12*N12,5)</f>
        <v>1.7743</v>
      </c>
      <c r="P12" s="163">
        <v>0.01</v>
      </c>
      <c r="Q12" s="163">
        <f>ROUND(E12*P12,5)</f>
        <v>1.1000000000000001</v>
      </c>
      <c r="R12" s="163"/>
      <c r="S12" s="163"/>
      <c r="T12" s="164">
        <v>0.58501999999999998</v>
      </c>
      <c r="U12" s="163">
        <f>ROUND(E12*T12,2)</f>
        <v>64.349999999999994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114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5">
      <c r="A13" s="155" t="s">
        <v>109</v>
      </c>
      <c r="B13" s="161" t="s">
        <v>56</v>
      </c>
      <c r="C13" s="194" t="s">
        <v>57</v>
      </c>
      <c r="D13" s="165"/>
      <c r="E13" s="169"/>
      <c r="F13" s="172"/>
      <c r="G13" s="172">
        <f>SUMIF(AE14:AE14,"&lt;&gt;NOR",G14:G14)</f>
        <v>0</v>
      </c>
      <c r="H13" s="172"/>
      <c r="I13" s="172">
        <f>SUM(I14:I14)</f>
        <v>0</v>
      </c>
      <c r="J13" s="172"/>
      <c r="K13" s="172">
        <f>SUM(K14:K14)</f>
        <v>0</v>
      </c>
      <c r="L13" s="172"/>
      <c r="M13" s="172">
        <f>SUM(M14:M14)</f>
        <v>0</v>
      </c>
      <c r="N13" s="166"/>
      <c r="O13" s="166">
        <f>SUM(O14:O14)</f>
        <v>9.7030000000000005E-2</v>
      </c>
      <c r="P13" s="166"/>
      <c r="Q13" s="166">
        <f>SUM(Q14:Q14)</f>
        <v>0</v>
      </c>
      <c r="R13" s="166"/>
      <c r="S13" s="166"/>
      <c r="T13" s="167"/>
      <c r="U13" s="166">
        <f>SUM(U14:U14)</f>
        <v>32.32</v>
      </c>
      <c r="AE13" t="s">
        <v>110</v>
      </c>
    </row>
    <row r="14" spans="1:60" outlineLevel="1" x14ac:dyDescent="0.25">
      <c r="A14" s="154">
        <v>4</v>
      </c>
      <c r="B14" s="160" t="s">
        <v>120</v>
      </c>
      <c r="C14" s="193" t="s">
        <v>121</v>
      </c>
      <c r="D14" s="162" t="s">
        <v>113</v>
      </c>
      <c r="E14" s="168">
        <v>31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3.13E-3</v>
      </c>
      <c r="O14" s="163">
        <f>ROUND(E14*N14,5)</f>
        <v>9.7030000000000005E-2</v>
      </c>
      <c r="P14" s="163">
        <v>0</v>
      </c>
      <c r="Q14" s="163">
        <f>ROUND(E14*P14,5)</f>
        <v>0</v>
      </c>
      <c r="R14" s="163"/>
      <c r="S14" s="163"/>
      <c r="T14" s="164">
        <v>1.0425</v>
      </c>
      <c r="U14" s="163">
        <f>ROUND(E14*T14,2)</f>
        <v>32.32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117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5">
      <c r="A15" s="155" t="s">
        <v>109</v>
      </c>
      <c r="B15" s="161" t="s">
        <v>58</v>
      </c>
      <c r="C15" s="194" t="s">
        <v>59</v>
      </c>
      <c r="D15" s="165"/>
      <c r="E15" s="169"/>
      <c r="F15" s="172"/>
      <c r="G15" s="172">
        <f>SUMIF(AE16:AE16,"&lt;&gt;NOR",G16:G16)</f>
        <v>0</v>
      </c>
      <c r="H15" s="172"/>
      <c r="I15" s="172">
        <f>SUM(I16:I16)</f>
        <v>0</v>
      </c>
      <c r="J15" s="172"/>
      <c r="K15" s="172">
        <f>SUM(K16:K16)</f>
        <v>0</v>
      </c>
      <c r="L15" s="172"/>
      <c r="M15" s="172">
        <f>SUM(M16:M16)</f>
        <v>0</v>
      </c>
      <c r="N15" s="166"/>
      <c r="O15" s="166">
        <f>SUM(O16:O16)</f>
        <v>0.41425000000000001</v>
      </c>
      <c r="P15" s="166"/>
      <c r="Q15" s="166">
        <f>SUM(Q16:Q16)</f>
        <v>0</v>
      </c>
      <c r="R15" s="166"/>
      <c r="S15" s="166"/>
      <c r="T15" s="167"/>
      <c r="U15" s="166">
        <f>SUM(U16:U16)</f>
        <v>7.2</v>
      </c>
      <c r="AE15" t="s">
        <v>110</v>
      </c>
    </row>
    <row r="16" spans="1:60" outlineLevel="1" x14ac:dyDescent="0.25">
      <c r="A16" s="154">
        <v>5</v>
      </c>
      <c r="B16" s="160" t="s">
        <v>122</v>
      </c>
      <c r="C16" s="193" t="s">
        <v>123</v>
      </c>
      <c r="D16" s="162" t="s">
        <v>113</v>
      </c>
      <c r="E16" s="168">
        <v>5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3">
        <v>8.2849999999999993E-2</v>
      </c>
      <c r="O16" s="163">
        <f>ROUND(E16*N16,5)</f>
        <v>0.41425000000000001</v>
      </c>
      <c r="P16" s="163">
        <v>0</v>
      </c>
      <c r="Q16" s="163">
        <f>ROUND(E16*P16,5)</f>
        <v>0</v>
      </c>
      <c r="R16" s="163"/>
      <c r="S16" s="163"/>
      <c r="T16" s="164">
        <v>1.44</v>
      </c>
      <c r="U16" s="163">
        <f>ROUND(E16*T16,2)</f>
        <v>7.2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5">
      <c r="A17" s="155" t="s">
        <v>109</v>
      </c>
      <c r="B17" s="161" t="s">
        <v>60</v>
      </c>
      <c r="C17" s="194" t="s">
        <v>61</v>
      </c>
      <c r="D17" s="165"/>
      <c r="E17" s="169"/>
      <c r="F17" s="172"/>
      <c r="G17" s="172">
        <f>SUMIF(AE18:AE19,"&lt;&gt;NOR",G18:G19)</f>
        <v>0</v>
      </c>
      <c r="H17" s="172"/>
      <c r="I17" s="172">
        <f>SUM(I18:I19)</f>
        <v>0</v>
      </c>
      <c r="J17" s="172"/>
      <c r="K17" s="172">
        <f>SUM(K18:K19)</f>
        <v>0</v>
      </c>
      <c r="L17" s="172"/>
      <c r="M17" s="172">
        <f>SUM(M18:M19)</f>
        <v>0</v>
      </c>
      <c r="N17" s="166"/>
      <c r="O17" s="166">
        <f>SUM(O18:O19)</f>
        <v>1.342E-2</v>
      </c>
      <c r="P17" s="166"/>
      <c r="Q17" s="166">
        <f>SUM(Q18:Q19)</f>
        <v>13.333</v>
      </c>
      <c r="R17" s="166"/>
      <c r="S17" s="166"/>
      <c r="T17" s="167"/>
      <c r="U17" s="166">
        <f>SUM(U18:U19)</f>
        <v>49.5</v>
      </c>
      <c r="AE17" t="s">
        <v>110</v>
      </c>
    </row>
    <row r="18" spans="1:60" ht="20.399999999999999" outlineLevel="1" x14ac:dyDescent="0.25">
      <c r="A18" s="154">
        <v>6</v>
      </c>
      <c r="B18" s="160" t="s">
        <v>124</v>
      </c>
      <c r="C18" s="193" t="s">
        <v>125</v>
      </c>
      <c r="D18" s="162" t="s">
        <v>126</v>
      </c>
      <c r="E18" s="168">
        <v>6.3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3">
        <v>1.2800000000000001E-3</v>
      </c>
      <c r="O18" s="163">
        <f>ROUND(E18*N18,5)</f>
        <v>8.0599999999999995E-3</v>
      </c>
      <c r="P18" s="163">
        <v>1.95</v>
      </c>
      <c r="Q18" s="163">
        <f>ROUND(E18*P18,5)</f>
        <v>12.285</v>
      </c>
      <c r="R18" s="163"/>
      <c r="S18" s="163"/>
      <c r="T18" s="164">
        <v>7.1317500000000003</v>
      </c>
      <c r="U18" s="163">
        <f>ROUND(E18*T18,2)</f>
        <v>44.93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114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>
        <v>7</v>
      </c>
      <c r="B19" s="160" t="s">
        <v>127</v>
      </c>
      <c r="C19" s="193" t="s">
        <v>128</v>
      </c>
      <c r="D19" s="162" t="s">
        <v>113</v>
      </c>
      <c r="E19" s="168">
        <v>8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3">
        <v>6.7000000000000002E-4</v>
      </c>
      <c r="O19" s="163">
        <f>ROUND(E19*N19,5)</f>
        <v>5.3600000000000002E-3</v>
      </c>
      <c r="P19" s="163">
        <v>0.13100000000000001</v>
      </c>
      <c r="Q19" s="163">
        <f>ROUND(E19*P19,5)</f>
        <v>1.048</v>
      </c>
      <c r="R19" s="163"/>
      <c r="S19" s="163"/>
      <c r="T19" s="164">
        <v>0.57182999999999995</v>
      </c>
      <c r="U19" s="163">
        <f>ROUND(E19*T19,2)</f>
        <v>4.57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114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5">
      <c r="A20" s="155" t="s">
        <v>109</v>
      </c>
      <c r="B20" s="161" t="s">
        <v>62</v>
      </c>
      <c r="C20" s="194" t="s">
        <v>63</v>
      </c>
      <c r="D20" s="165"/>
      <c r="E20" s="169"/>
      <c r="F20" s="172"/>
      <c r="G20" s="172">
        <f>SUMIF(AE21:AE28,"&lt;&gt;NOR",G21:G28)</f>
        <v>0</v>
      </c>
      <c r="H20" s="172"/>
      <c r="I20" s="172">
        <f>SUM(I21:I28)</f>
        <v>0</v>
      </c>
      <c r="J20" s="172"/>
      <c r="K20" s="172">
        <f>SUM(K21:K28)</f>
        <v>0</v>
      </c>
      <c r="L20" s="172"/>
      <c r="M20" s="172">
        <f>SUM(M21:M28)</f>
        <v>0</v>
      </c>
      <c r="N20" s="166"/>
      <c r="O20" s="166">
        <f>SUM(O21:O28)</f>
        <v>1.3139999999999999E-2</v>
      </c>
      <c r="P20" s="166"/>
      <c r="Q20" s="166">
        <f>SUM(Q21:Q28)</f>
        <v>1.782</v>
      </c>
      <c r="R20" s="166"/>
      <c r="S20" s="166"/>
      <c r="T20" s="167"/>
      <c r="U20" s="166">
        <f>SUM(U21:U28)</f>
        <v>41.82</v>
      </c>
      <c r="AE20" t="s">
        <v>110</v>
      </c>
    </row>
    <row r="21" spans="1:60" outlineLevel="1" x14ac:dyDescent="0.25">
      <c r="A21" s="154">
        <v>8</v>
      </c>
      <c r="B21" s="160" t="s">
        <v>129</v>
      </c>
      <c r="C21" s="193" t="s">
        <v>130</v>
      </c>
      <c r="D21" s="162" t="s">
        <v>113</v>
      </c>
      <c r="E21" s="168">
        <v>2.5</v>
      </c>
      <c r="F21" s="170"/>
      <c r="G21" s="171">
        <f t="shared" ref="G21:G28" si="0">ROUND(E21*F21,2)</f>
        <v>0</v>
      </c>
      <c r="H21" s="170"/>
      <c r="I21" s="171">
        <f t="shared" ref="I21:I28" si="1">ROUND(E21*H21,2)</f>
        <v>0</v>
      </c>
      <c r="J21" s="170"/>
      <c r="K21" s="171">
        <f t="shared" ref="K21:K28" si="2">ROUND(E21*J21,2)</f>
        <v>0</v>
      </c>
      <c r="L21" s="171">
        <v>21</v>
      </c>
      <c r="M21" s="171">
        <f t="shared" ref="M21:M28" si="3">G21*(1+L21/100)</f>
        <v>0</v>
      </c>
      <c r="N21" s="163">
        <v>5.5000000000000003E-4</v>
      </c>
      <c r="O21" s="163">
        <f t="shared" ref="O21:O28" si="4">ROUND(E21*N21,5)</f>
        <v>1.3799999999999999E-3</v>
      </c>
      <c r="P21" s="163">
        <v>0.54</v>
      </c>
      <c r="Q21" s="163">
        <f t="shared" ref="Q21:Q28" si="5">ROUND(E21*P21,5)</f>
        <v>1.35</v>
      </c>
      <c r="R21" s="163"/>
      <c r="S21" s="163"/>
      <c r="T21" s="164">
        <v>3.0087000000000002</v>
      </c>
      <c r="U21" s="163">
        <f t="shared" ref="U21:U28" si="6">ROUND(E21*T21,2)</f>
        <v>7.52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114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9</v>
      </c>
      <c r="B22" s="160" t="s">
        <v>131</v>
      </c>
      <c r="C22" s="193" t="s">
        <v>132</v>
      </c>
      <c r="D22" s="162" t="s">
        <v>133</v>
      </c>
      <c r="E22" s="168">
        <v>24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3">
        <v>4.8999999999999998E-4</v>
      </c>
      <c r="O22" s="163">
        <f t="shared" si="4"/>
        <v>1.176E-2</v>
      </c>
      <c r="P22" s="163">
        <v>1.7999999999999999E-2</v>
      </c>
      <c r="Q22" s="163">
        <f t="shared" si="5"/>
        <v>0.432</v>
      </c>
      <c r="R22" s="163"/>
      <c r="S22" s="163"/>
      <c r="T22" s="164">
        <v>0.39212999999999998</v>
      </c>
      <c r="U22" s="163">
        <f t="shared" si="6"/>
        <v>9.41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>
        <v>10</v>
      </c>
      <c r="B23" s="160" t="s">
        <v>134</v>
      </c>
      <c r="C23" s="193" t="s">
        <v>135</v>
      </c>
      <c r="D23" s="162" t="s">
        <v>136</v>
      </c>
      <c r="E23" s="168">
        <v>16.163</v>
      </c>
      <c r="F23" s="170"/>
      <c r="G23" s="171">
        <f t="shared" si="0"/>
        <v>0</v>
      </c>
      <c r="H23" s="170"/>
      <c r="I23" s="171">
        <f t="shared" si="1"/>
        <v>0</v>
      </c>
      <c r="J23" s="170"/>
      <c r="K23" s="171">
        <f t="shared" si="2"/>
        <v>0</v>
      </c>
      <c r="L23" s="171">
        <v>21</v>
      </c>
      <c r="M23" s="171">
        <f t="shared" si="3"/>
        <v>0</v>
      </c>
      <c r="N23" s="163">
        <v>0</v>
      </c>
      <c r="O23" s="163">
        <f t="shared" si="4"/>
        <v>0</v>
      </c>
      <c r="P23" s="163">
        <v>0</v>
      </c>
      <c r="Q23" s="163">
        <f t="shared" si="5"/>
        <v>0</v>
      </c>
      <c r="R23" s="163"/>
      <c r="S23" s="163"/>
      <c r="T23" s="164">
        <v>3.0000000000000001E-3</v>
      </c>
      <c r="U23" s="163">
        <f t="shared" si="6"/>
        <v>0.05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>
        <v>11</v>
      </c>
      <c r="B24" s="160" t="s">
        <v>137</v>
      </c>
      <c r="C24" s="193" t="s">
        <v>138</v>
      </c>
      <c r="D24" s="162" t="s">
        <v>136</v>
      </c>
      <c r="E24" s="168">
        <v>161.16300000000001</v>
      </c>
      <c r="F24" s="170"/>
      <c r="G24" s="171">
        <f t="shared" si="0"/>
        <v>0</v>
      </c>
      <c r="H24" s="170"/>
      <c r="I24" s="171">
        <f t="shared" si="1"/>
        <v>0</v>
      </c>
      <c r="J24" s="170"/>
      <c r="K24" s="171">
        <f t="shared" si="2"/>
        <v>0</v>
      </c>
      <c r="L24" s="171">
        <v>21</v>
      </c>
      <c r="M24" s="171">
        <f t="shared" si="3"/>
        <v>0</v>
      </c>
      <c r="N24" s="163">
        <v>0</v>
      </c>
      <c r="O24" s="163">
        <f t="shared" si="4"/>
        <v>0</v>
      </c>
      <c r="P24" s="163">
        <v>0</v>
      </c>
      <c r="Q24" s="163">
        <f t="shared" si="5"/>
        <v>0</v>
      </c>
      <c r="R24" s="163"/>
      <c r="S24" s="163"/>
      <c r="T24" s="164">
        <v>0</v>
      </c>
      <c r="U24" s="163">
        <f t="shared" si="6"/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117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12</v>
      </c>
      <c r="B25" s="160" t="s">
        <v>139</v>
      </c>
      <c r="C25" s="193" t="s">
        <v>140</v>
      </c>
      <c r="D25" s="162" t="s">
        <v>136</v>
      </c>
      <c r="E25" s="168">
        <v>16.163</v>
      </c>
      <c r="F25" s="170"/>
      <c r="G25" s="171">
        <f t="shared" si="0"/>
        <v>0</v>
      </c>
      <c r="H25" s="170"/>
      <c r="I25" s="171">
        <f t="shared" si="1"/>
        <v>0</v>
      </c>
      <c r="J25" s="170"/>
      <c r="K25" s="171">
        <f t="shared" si="2"/>
        <v>0</v>
      </c>
      <c r="L25" s="171">
        <v>21</v>
      </c>
      <c r="M25" s="171">
        <f t="shared" si="3"/>
        <v>0</v>
      </c>
      <c r="N25" s="163">
        <v>0</v>
      </c>
      <c r="O25" s="163">
        <f t="shared" si="4"/>
        <v>0</v>
      </c>
      <c r="P25" s="163">
        <v>0</v>
      </c>
      <c r="Q25" s="163">
        <f t="shared" si="5"/>
        <v>0</v>
      </c>
      <c r="R25" s="163"/>
      <c r="S25" s="163"/>
      <c r="T25" s="164">
        <v>0.749</v>
      </c>
      <c r="U25" s="163">
        <f t="shared" si="6"/>
        <v>12.11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117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>
        <v>13</v>
      </c>
      <c r="B26" s="160" t="s">
        <v>141</v>
      </c>
      <c r="C26" s="193" t="s">
        <v>142</v>
      </c>
      <c r="D26" s="162" t="s">
        <v>136</v>
      </c>
      <c r="E26" s="168">
        <v>80.814999999999998</v>
      </c>
      <c r="F26" s="170"/>
      <c r="G26" s="171">
        <f t="shared" si="0"/>
        <v>0</v>
      </c>
      <c r="H26" s="170"/>
      <c r="I26" s="171">
        <f t="shared" si="1"/>
        <v>0</v>
      </c>
      <c r="J26" s="170"/>
      <c r="K26" s="171">
        <f t="shared" si="2"/>
        <v>0</v>
      </c>
      <c r="L26" s="171">
        <v>21</v>
      </c>
      <c r="M26" s="171">
        <f t="shared" si="3"/>
        <v>0</v>
      </c>
      <c r="N26" s="163">
        <v>0</v>
      </c>
      <c r="O26" s="163">
        <f t="shared" si="4"/>
        <v>0</v>
      </c>
      <c r="P26" s="163">
        <v>0</v>
      </c>
      <c r="Q26" s="163">
        <f t="shared" si="5"/>
        <v>0</v>
      </c>
      <c r="R26" s="163"/>
      <c r="S26" s="163"/>
      <c r="T26" s="164">
        <v>0.03</v>
      </c>
      <c r="U26" s="163">
        <f t="shared" si="6"/>
        <v>2.42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>
        <v>14</v>
      </c>
      <c r="B27" s="160" t="s">
        <v>143</v>
      </c>
      <c r="C27" s="193" t="s">
        <v>144</v>
      </c>
      <c r="D27" s="162" t="s">
        <v>136</v>
      </c>
      <c r="E27" s="168">
        <v>16.163</v>
      </c>
      <c r="F27" s="170"/>
      <c r="G27" s="171">
        <f t="shared" si="0"/>
        <v>0</v>
      </c>
      <c r="H27" s="170"/>
      <c r="I27" s="171">
        <f t="shared" si="1"/>
        <v>0</v>
      </c>
      <c r="J27" s="170"/>
      <c r="K27" s="171">
        <f t="shared" si="2"/>
        <v>0</v>
      </c>
      <c r="L27" s="171">
        <v>21</v>
      </c>
      <c r="M27" s="171">
        <f t="shared" si="3"/>
        <v>0</v>
      </c>
      <c r="N27" s="163">
        <v>0</v>
      </c>
      <c r="O27" s="163">
        <f t="shared" si="4"/>
        <v>0</v>
      </c>
      <c r="P27" s="163">
        <v>0</v>
      </c>
      <c r="Q27" s="163">
        <f t="shared" si="5"/>
        <v>0</v>
      </c>
      <c r="R27" s="163"/>
      <c r="S27" s="163"/>
      <c r="T27" s="164">
        <v>0.63800000000000001</v>
      </c>
      <c r="U27" s="163">
        <f t="shared" si="6"/>
        <v>10.31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>
        <v>15</v>
      </c>
      <c r="B28" s="160" t="s">
        <v>145</v>
      </c>
      <c r="C28" s="193" t="s">
        <v>146</v>
      </c>
      <c r="D28" s="162" t="s">
        <v>136</v>
      </c>
      <c r="E28" s="168">
        <v>16.163</v>
      </c>
      <c r="F28" s="170"/>
      <c r="G28" s="171">
        <f t="shared" si="0"/>
        <v>0</v>
      </c>
      <c r="H28" s="170"/>
      <c r="I28" s="171">
        <f t="shared" si="1"/>
        <v>0</v>
      </c>
      <c r="J28" s="170"/>
      <c r="K28" s="171">
        <f t="shared" si="2"/>
        <v>0</v>
      </c>
      <c r="L28" s="171">
        <v>21</v>
      </c>
      <c r="M28" s="171">
        <f t="shared" si="3"/>
        <v>0</v>
      </c>
      <c r="N28" s="163">
        <v>0</v>
      </c>
      <c r="O28" s="163">
        <f t="shared" si="4"/>
        <v>0</v>
      </c>
      <c r="P28" s="163">
        <v>0</v>
      </c>
      <c r="Q28" s="163">
        <f t="shared" si="5"/>
        <v>0</v>
      </c>
      <c r="R28" s="163"/>
      <c r="S28" s="163"/>
      <c r="T28" s="164">
        <v>0</v>
      </c>
      <c r="U28" s="163">
        <f t="shared" si="6"/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5">
      <c r="A29" s="155" t="s">
        <v>109</v>
      </c>
      <c r="B29" s="161" t="s">
        <v>64</v>
      </c>
      <c r="C29" s="194" t="s">
        <v>65</v>
      </c>
      <c r="D29" s="165"/>
      <c r="E29" s="169"/>
      <c r="F29" s="172"/>
      <c r="G29" s="172">
        <f>SUMIF(AE30:AE30,"&lt;&gt;NOR",G30:G30)</f>
        <v>0</v>
      </c>
      <c r="H29" s="172"/>
      <c r="I29" s="172">
        <f>SUM(I30:I30)</f>
        <v>0</v>
      </c>
      <c r="J29" s="172"/>
      <c r="K29" s="172">
        <f>SUM(K30:K30)</f>
        <v>0</v>
      </c>
      <c r="L29" s="172"/>
      <c r="M29" s="172">
        <f>SUM(M30:M30)</f>
        <v>0</v>
      </c>
      <c r="N29" s="166"/>
      <c r="O29" s="166">
        <f>SUM(O30:O30)</f>
        <v>0</v>
      </c>
      <c r="P29" s="166"/>
      <c r="Q29" s="166">
        <f>SUM(Q30:Q30)</f>
        <v>0</v>
      </c>
      <c r="R29" s="166"/>
      <c r="S29" s="166"/>
      <c r="T29" s="167"/>
      <c r="U29" s="166">
        <f>SUM(U30:U30)</f>
        <v>10.92</v>
      </c>
      <c r="AE29" t="s">
        <v>110</v>
      </c>
    </row>
    <row r="30" spans="1:60" outlineLevel="1" x14ac:dyDescent="0.25">
      <c r="A30" s="154">
        <v>16</v>
      </c>
      <c r="B30" s="160" t="s">
        <v>147</v>
      </c>
      <c r="C30" s="193" t="s">
        <v>148</v>
      </c>
      <c r="D30" s="162" t="s">
        <v>136</v>
      </c>
      <c r="E30" s="168">
        <v>4.2370000000000001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2.577</v>
      </c>
      <c r="U30" s="163">
        <f>ROUND(E30*T30,2)</f>
        <v>10.92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5">
      <c r="A31" s="155" t="s">
        <v>109</v>
      </c>
      <c r="B31" s="161" t="s">
        <v>66</v>
      </c>
      <c r="C31" s="194" t="s">
        <v>67</v>
      </c>
      <c r="D31" s="165"/>
      <c r="E31" s="169"/>
      <c r="F31" s="172"/>
      <c r="G31" s="172">
        <f>SUMIF(AE32:AE32,"&lt;&gt;NOR",G32:G32)</f>
        <v>0</v>
      </c>
      <c r="H31" s="172"/>
      <c r="I31" s="172">
        <f>SUM(I32:I32)</f>
        <v>0</v>
      </c>
      <c r="J31" s="172"/>
      <c r="K31" s="172">
        <f>SUM(K32:K32)</f>
        <v>0</v>
      </c>
      <c r="L31" s="172"/>
      <c r="M31" s="172">
        <f>SUM(M32:M32)</f>
        <v>0</v>
      </c>
      <c r="N31" s="166"/>
      <c r="O31" s="166">
        <f>SUM(O32:O32)</f>
        <v>9.1480000000000006E-2</v>
      </c>
      <c r="P31" s="166"/>
      <c r="Q31" s="166">
        <f>SUM(Q32:Q32)</f>
        <v>0</v>
      </c>
      <c r="R31" s="166"/>
      <c r="S31" s="166"/>
      <c r="T31" s="167"/>
      <c r="U31" s="166">
        <f>SUM(U32:U32)</f>
        <v>10.26</v>
      </c>
      <c r="AE31" t="s">
        <v>110</v>
      </c>
    </row>
    <row r="32" spans="1:60" outlineLevel="1" x14ac:dyDescent="0.25">
      <c r="A32" s="154">
        <v>17</v>
      </c>
      <c r="B32" s="160" t="s">
        <v>149</v>
      </c>
      <c r="C32" s="193" t="s">
        <v>150</v>
      </c>
      <c r="D32" s="162" t="s">
        <v>113</v>
      </c>
      <c r="E32" s="168">
        <v>24.2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63">
        <v>3.7799999999999999E-3</v>
      </c>
      <c r="O32" s="163">
        <f>ROUND(E32*N32,5)</f>
        <v>9.1480000000000006E-2</v>
      </c>
      <c r="P32" s="163">
        <v>0</v>
      </c>
      <c r="Q32" s="163">
        <f>ROUND(E32*P32,5)</f>
        <v>0</v>
      </c>
      <c r="R32" s="163"/>
      <c r="S32" s="163"/>
      <c r="T32" s="164">
        <v>0.42403000000000002</v>
      </c>
      <c r="U32" s="163">
        <f>ROUND(E32*T32,2)</f>
        <v>10.26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114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5">
      <c r="A33" s="155" t="s">
        <v>109</v>
      </c>
      <c r="B33" s="161" t="s">
        <v>68</v>
      </c>
      <c r="C33" s="194" t="s">
        <v>69</v>
      </c>
      <c r="D33" s="165"/>
      <c r="E33" s="169"/>
      <c r="F33" s="172"/>
      <c r="G33" s="172">
        <f>SUMIF(AE34:AE34,"&lt;&gt;NOR",G34:G34)</f>
        <v>0</v>
      </c>
      <c r="H33" s="172"/>
      <c r="I33" s="172">
        <f>SUM(I34:I34)</f>
        <v>0</v>
      </c>
      <c r="J33" s="172"/>
      <c r="K33" s="172">
        <f>SUM(K34:K34)</f>
        <v>0</v>
      </c>
      <c r="L33" s="172"/>
      <c r="M33" s="172">
        <f>SUM(M34:M34)</f>
        <v>0</v>
      </c>
      <c r="N33" s="166"/>
      <c r="O33" s="166">
        <f>SUM(O34:O34)</f>
        <v>7.3999999999999999E-4</v>
      </c>
      <c r="P33" s="166"/>
      <c r="Q33" s="166">
        <f>SUM(Q34:Q34)</f>
        <v>0</v>
      </c>
      <c r="R33" s="166"/>
      <c r="S33" s="166"/>
      <c r="T33" s="167"/>
      <c r="U33" s="166">
        <f>SUM(U34:U34)</f>
        <v>1.8</v>
      </c>
      <c r="AE33" t="s">
        <v>110</v>
      </c>
    </row>
    <row r="34" spans="1:60" ht="20.399999999999999" outlineLevel="1" x14ac:dyDescent="0.25">
      <c r="A34" s="154">
        <v>18</v>
      </c>
      <c r="B34" s="160" t="s">
        <v>151</v>
      </c>
      <c r="C34" s="193" t="s">
        <v>152</v>
      </c>
      <c r="D34" s="162" t="s">
        <v>153</v>
      </c>
      <c r="E34" s="168">
        <v>1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63">
        <v>7.3999999999999999E-4</v>
      </c>
      <c r="O34" s="163">
        <f>ROUND(E34*N34,5)</f>
        <v>7.3999999999999999E-4</v>
      </c>
      <c r="P34" s="163">
        <v>0</v>
      </c>
      <c r="Q34" s="163">
        <f>ROUND(E34*P34,5)</f>
        <v>0</v>
      </c>
      <c r="R34" s="163"/>
      <c r="S34" s="163"/>
      <c r="T34" s="164">
        <v>1.8031200000000001</v>
      </c>
      <c r="U34" s="163">
        <f>ROUND(E34*T34,2)</f>
        <v>1.8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5">
      <c r="A35" s="155" t="s">
        <v>109</v>
      </c>
      <c r="B35" s="161" t="s">
        <v>70</v>
      </c>
      <c r="C35" s="194" t="s">
        <v>71</v>
      </c>
      <c r="D35" s="165"/>
      <c r="E35" s="169"/>
      <c r="F35" s="172"/>
      <c r="G35" s="172">
        <f>SUMIF(AE36:AE36,"&lt;&gt;NOR",G36:G36)</f>
        <v>0</v>
      </c>
      <c r="H35" s="172"/>
      <c r="I35" s="172">
        <f>SUM(I36:I36)</f>
        <v>0</v>
      </c>
      <c r="J35" s="172"/>
      <c r="K35" s="172">
        <f>SUM(K36:K36)</f>
        <v>0</v>
      </c>
      <c r="L35" s="172"/>
      <c r="M35" s="172">
        <f>SUM(M36:M36)</f>
        <v>0</v>
      </c>
      <c r="N35" s="166"/>
      <c r="O35" s="166">
        <f>SUM(O36:O36)</f>
        <v>0</v>
      </c>
      <c r="P35" s="166"/>
      <c r="Q35" s="166">
        <f>SUM(Q36:Q36)</f>
        <v>2.9E-4</v>
      </c>
      <c r="R35" s="166"/>
      <c r="S35" s="166"/>
      <c r="T35" s="167"/>
      <c r="U35" s="166">
        <f>SUM(U36:U36)</f>
        <v>0.08</v>
      </c>
      <c r="AE35" t="s">
        <v>110</v>
      </c>
    </row>
    <row r="36" spans="1:60" outlineLevel="1" x14ac:dyDescent="0.25">
      <c r="A36" s="154">
        <v>19</v>
      </c>
      <c r="B36" s="160" t="s">
        <v>154</v>
      </c>
      <c r="C36" s="193" t="s">
        <v>155</v>
      </c>
      <c r="D36" s="162" t="s">
        <v>153</v>
      </c>
      <c r="E36" s="168">
        <v>1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63">
        <v>0</v>
      </c>
      <c r="O36" s="163">
        <f>ROUND(E36*N36,5)</f>
        <v>0</v>
      </c>
      <c r="P36" s="163">
        <v>2.9E-4</v>
      </c>
      <c r="Q36" s="163">
        <f>ROUND(E36*P36,5)</f>
        <v>2.9E-4</v>
      </c>
      <c r="R36" s="163"/>
      <c r="S36" s="163"/>
      <c r="T36" s="164">
        <v>8.3000000000000004E-2</v>
      </c>
      <c r="U36" s="163">
        <f>ROUND(E36*T36,2)</f>
        <v>0.08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117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5">
      <c r="A37" s="155" t="s">
        <v>109</v>
      </c>
      <c r="B37" s="161" t="s">
        <v>72</v>
      </c>
      <c r="C37" s="194" t="s">
        <v>73</v>
      </c>
      <c r="D37" s="165"/>
      <c r="E37" s="169"/>
      <c r="F37" s="172"/>
      <c r="G37" s="172">
        <f>SUMIF(AE38:AE38,"&lt;&gt;NOR",G38:G38)</f>
        <v>0</v>
      </c>
      <c r="H37" s="172"/>
      <c r="I37" s="172">
        <f>SUM(I38:I38)</f>
        <v>0</v>
      </c>
      <c r="J37" s="172"/>
      <c r="K37" s="172">
        <f>SUM(K38:K38)</f>
        <v>0</v>
      </c>
      <c r="L37" s="172"/>
      <c r="M37" s="172">
        <f>SUM(M38:M38)</f>
        <v>0</v>
      </c>
      <c r="N37" s="166"/>
      <c r="O37" s="166">
        <f>SUM(O38:O38)</f>
        <v>0.15390999999999999</v>
      </c>
      <c r="P37" s="166"/>
      <c r="Q37" s="166">
        <f>SUM(Q38:Q38)</f>
        <v>0</v>
      </c>
      <c r="R37" s="166"/>
      <c r="S37" s="166"/>
      <c r="T37" s="167"/>
      <c r="U37" s="166">
        <f>SUM(U38:U38)</f>
        <v>2.42</v>
      </c>
      <c r="AE37" t="s">
        <v>110</v>
      </c>
    </row>
    <row r="38" spans="1:60" outlineLevel="1" x14ac:dyDescent="0.25">
      <c r="A38" s="154">
        <v>20</v>
      </c>
      <c r="B38" s="160" t="s">
        <v>156</v>
      </c>
      <c r="C38" s="193" t="s">
        <v>157</v>
      </c>
      <c r="D38" s="162" t="s">
        <v>153</v>
      </c>
      <c r="E38" s="168">
        <v>1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63">
        <v>0.15390999999999999</v>
      </c>
      <c r="O38" s="163">
        <f>ROUND(E38*N38,5)</f>
        <v>0.15390999999999999</v>
      </c>
      <c r="P38" s="163">
        <v>0</v>
      </c>
      <c r="Q38" s="163">
        <f>ROUND(E38*P38,5)</f>
        <v>0</v>
      </c>
      <c r="R38" s="163"/>
      <c r="S38" s="163"/>
      <c r="T38" s="164">
        <v>2.4200200000000001</v>
      </c>
      <c r="U38" s="163">
        <f>ROUND(E38*T38,2)</f>
        <v>2.42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114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5">
      <c r="A39" s="155" t="s">
        <v>109</v>
      </c>
      <c r="B39" s="161" t="s">
        <v>74</v>
      </c>
      <c r="C39" s="194" t="s">
        <v>75</v>
      </c>
      <c r="D39" s="165"/>
      <c r="E39" s="169"/>
      <c r="F39" s="172"/>
      <c r="G39" s="172">
        <f>SUMIF(AE40:AE40,"&lt;&gt;NOR",G40:G40)</f>
        <v>0</v>
      </c>
      <c r="H39" s="172"/>
      <c r="I39" s="172">
        <f>SUM(I40:I40)</f>
        <v>0</v>
      </c>
      <c r="J39" s="172"/>
      <c r="K39" s="172">
        <f>SUM(K40:K40)</f>
        <v>0</v>
      </c>
      <c r="L39" s="172"/>
      <c r="M39" s="172">
        <f>SUM(M40:M40)</f>
        <v>0</v>
      </c>
      <c r="N39" s="166"/>
      <c r="O39" s="166">
        <f>SUM(O40:O40)</f>
        <v>0</v>
      </c>
      <c r="P39" s="166"/>
      <c r="Q39" s="166">
        <f>SUM(Q40:Q40)</f>
        <v>0.17499999999999999</v>
      </c>
      <c r="R39" s="166"/>
      <c r="S39" s="166"/>
      <c r="T39" s="167"/>
      <c r="U39" s="166">
        <f>SUM(U40:U40)</f>
        <v>17.850000000000001</v>
      </c>
      <c r="AE39" t="s">
        <v>110</v>
      </c>
    </row>
    <row r="40" spans="1:60" outlineLevel="1" x14ac:dyDescent="0.25">
      <c r="A40" s="154">
        <v>21</v>
      </c>
      <c r="B40" s="160" t="s">
        <v>158</v>
      </c>
      <c r="C40" s="193" t="s">
        <v>159</v>
      </c>
      <c r="D40" s="162" t="s">
        <v>113</v>
      </c>
      <c r="E40" s="168">
        <v>35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3">
        <v>0</v>
      </c>
      <c r="O40" s="163">
        <f>ROUND(E40*N40,5)</f>
        <v>0</v>
      </c>
      <c r="P40" s="163">
        <v>5.0000000000000001E-3</v>
      </c>
      <c r="Q40" s="163">
        <f>ROUND(E40*P40,5)</f>
        <v>0.17499999999999999</v>
      </c>
      <c r="R40" s="163"/>
      <c r="S40" s="163"/>
      <c r="T40" s="164">
        <v>0.51</v>
      </c>
      <c r="U40" s="163">
        <f>ROUND(E40*T40,2)</f>
        <v>17.850000000000001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117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5">
      <c r="A41" s="155" t="s">
        <v>109</v>
      </c>
      <c r="B41" s="161" t="s">
        <v>76</v>
      </c>
      <c r="C41" s="194" t="s">
        <v>77</v>
      </c>
      <c r="D41" s="165"/>
      <c r="E41" s="169"/>
      <c r="F41" s="172"/>
      <c r="G41" s="172">
        <f>SUMIF(AE42:AE45,"&lt;&gt;NOR",G42:G45)</f>
        <v>0</v>
      </c>
      <c r="H41" s="172"/>
      <c r="I41" s="172">
        <f>SUM(I42:I45)</f>
        <v>0</v>
      </c>
      <c r="J41" s="172"/>
      <c r="K41" s="172">
        <f>SUM(K42:K45)</f>
        <v>0</v>
      </c>
      <c r="L41" s="172"/>
      <c r="M41" s="172">
        <f>SUM(M42:M45)</f>
        <v>0</v>
      </c>
      <c r="N41" s="166"/>
      <c r="O41" s="166">
        <f>SUM(O42:O45)</f>
        <v>1.36707</v>
      </c>
      <c r="P41" s="166"/>
      <c r="Q41" s="166">
        <f>SUM(Q42:Q45)</f>
        <v>0</v>
      </c>
      <c r="R41" s="166"/>
      <c r="S41" s="166"/>
      <c r="T41" s="167"/>
      <c r="U41" s="166">
        <f>SUM(U42:U45)</f>
        <v>72.850000000000009</v>
      </c>
      <c r="AE41" t="s">
        <v>110</v>
      </c>
    </row>
    <row r="42" spans="1:60" outlineLevel="1" x14ac:dyDescent="0.25">
      <c r="A42" s="154">
        <v>22</v>
      </c>
      <c r="B42" s="160" t="s">
        <v>160</v>
      </c>
      <c r="C42" s="193" t="s">
        <v>161</v>
      </c>
      <c r="D42" s="162" t="s">
        <v>113</v>
      </c>
      <c r="E42" s="168">
        <v>56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63">
        <v>2.1000000000000001E-4</v>
      </c>
      <c r="O42" s="163">
        <f>ROUND(E42*N42,5)</f>
        <v>1.176E-2</v>
      </c>
      <c r="P42" s="163">
        <v>0</v>
      </c>
      <c r="Q42" s="163">
        <f>ROUND(E42*P42,5)</f>
        <v>0</v>
      </c>
      <c r="R42" s="163"/>
      <c r="S42" s="163"/>
      <c r="T42" s="164">
        <v>0.05</v>
      </c>
      <c r="U42" s="163">
        <f>ROUND(E42*T42,2)</f>
        <v>2.8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117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0.399999999999999" outlineLevel="1" x14ac:dyDescent="0.25">
      <c r="A43" s="154">
        <v>23</v>
      </c>
      <c r="B43" s="160" t="s">
        <v>162</v>
      </c>
      <c r="C43" s="193" t="s">
        <v>163</v>
      </c>
      <c r="D43" s="162" t="s">
        <v>113</v>
      </c>
      <c r="E43" s="168">
        <v>56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3">
        <v>3.8500000000000001E-3</v>
      </c>
      <c r="O43" s="163">
        <f>ROUND(E43*N43,5)</f>
        <v>0.21560000000000001</v>
      </c>
      <c r="P43" s="163">
        <v>0</v>
      </c>
      <c r="Q43" s="163">
        <f>ROUND(E43*P43,5)</f>
        <v>0</v>
      </c>
      <c r="R43" s="163"/>
      <c r="S43" s="163"/>
      <c r="T43" s="164">
        <v>1.2170000000000001</v>
      </c>
      <c r="U43" s="163">
        <f>ROUND(E43*T43,2)</f>
        <v>68.150000000000006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>
        <v>24</v>
      </c>
      <c r="B44" s="160" t="s">
        <v>164</v>
      </c>
      <c r="C44" s="193" t="s">
        <v>165</v>
      </c>
      <c r="D44" s="162" t="s">
        <v>113</v>
      </c>
      <c r="E44" s="168">
        <v>59.36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3">
        <v>1.9199999999999998E-2</v>
      </c>
      <c r="O44" s="163">
        <f>ROUND(E44*N44,5)</f>
        <v>1.13971</v>
      </c>
      <c r="P44" s="163">
        <v>0</v>
      </c>
      <c r="Q44" s="163">
        <f>ROUND(E44*P44,5)</f>
        <v>0</v>
      </c>
      <c r="R44" s="163"/>
      <c r="S44" s="163"/>
      <c r="T44" s="164">
        <v>0</v>
      </c>
      <c r="U44" s="163">
        <f>ROUND(E44*T44,2)</f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166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>
        <v>25</v>
      </c>
      <c r="B45" s="160" t="s">
        <v>167</v>
      </c>
      <c r="C45" s="193" t="s">
        <v>168</v>
      </c>
      <c r="D45" s="162" t="s">
        <v>136</v>
      </c>
      <c r="E45" s="168">
        <v>1.3676999999999999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1.3859999999999999</v>
      </c>
      <c r="U45" s="163">
        <f>ROUND(E45*T45,2)</f>
        <v>1.9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5">
      <c r="A46" s="155" t="s">
        <v>109</v>
      </c>
      <c r="B46" s="161" t="s">
        <v>78</v>
      </c>
      <c r="C46" s="194" t="s">
        <v>79</v>
      </c>
      <c r="D46" s="165"/>
      <c r="E46" s="169"/>
      <c r="F46" s="172"/>
      <c r="G46" s="172">
        <f>SUMIF(AE47:AE53,"&lt;&gt;NOR",G47:G53)</f>
        <v>0</v>
      </c>
      <c r="H46" s="172"/>
      <c r="I46" s="172">
        <f>SUM(I47:I53)</f>
        <v>0</v>
      </c>
      <c r="J46" s="172"/>
      <c r="K46" s="172">
        <f>SUM(K47:K53)</f>
        <v>0</v>
      </c>
      <c r="L46" s="172"/>
      <c r="M46" s="172">
        <f>SUM(M47:M53)</f>
        <v>0</v>
      </c>
      <c r="N46" s="166"/>
      <c r="O46" s="166">
        <f>SUM(O47:O53)</f>
        <v>2.3692300000000004</v>
      </c>
      <c r="P46" s="166"/>
      <c r="Q46" s="166">
        <f>SUM(Q47:Q53)</f>
        <v>1.5E-3</v>
      </c>
      <c r="R46" s="166"/>
      <c r="S46" s="166"/>
      <c r="T46" s="167"/>
      <c r="U46" s="166">
        <f>SUM(U47:U53)</f>
        <v>116.89</v>
      </c>
      <c r="AE46" t="s">
        <v>110</v>
      </c>
    </row>
    <row r="47" spans="1:60" outlineLevel="1" x14ac:dyDescent="0.25">
      <c r="A47" s="154">
        <v>26</v>
      </c>
      <c r="B47" s="160" t="s">
        <v>169</v>
      </c>
      <c r="C47" s="193" t="s">
        <v>170</v>
      </c>
      <c r="D47" s="162" t="s">
        <v>113</v>
      </c>
      <c r="E47" s="168">
        <v>35</v>
      </c>
      <c r="F47" s="170"/>
      <c r="G47" s="171">
        <f t="shared" ref="G47:G53" si="7">ROUND(E47*F47,2)</f>
        <v>0</v>
      </c>
      <c r="H47" s="170"/>
      <c r="I47" s="171">
        <f t="shared" ref="I47:I53" si="8">ROUND(E47*H47,2)</f>
        <v>0</v>
      </c>
      <c r="J47" s="170"/>
      <c r="K47" s="171">
        <f t="shared" ref="K47:K53" si="9">ROUND(E47*J47,2)</f>
        <v>0</v>
      </c>
      <c r="L47" s="171">
        <v>21</v>
      </c>
      <c r="M47" s="171">
        <f t="shared" ref="M47:M53" si="10">G47*(1+L47/100)</f>
        <v>0</v>
      </c>
      <c r="N47" s="163">
        <v>0</v>
      </c>
      <c r="O47" s="163">
        <f t="shared" ref="O47:O53" si="11">ROUND(E47*N47,5)</f>
        <v>0</v>
      </c>
      <c r="P47" s="163">
        <v>0</v>
      </c>
      <c r="Q47" s="163">
        <f t="shared" ref="Q47:Q53" si="12">ROUND(E47*P47,5)</f>
        <v>0</v>
      </c>
      <c r="R47" s="163"/>
      <c r="S47" s="163"/>
      <c r="T47" s="164">
        <v>0.33</v>
      </c>
      <c r="U47" s="163">
        <f t="shared" ref="U47:U53" si="13">ROUND(E47*T47,2)</f>
        <v>11.55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27</v>
      </c>
      <c r="B48" s="160" t="s">
        <v>171</v>
      </c>
      <c r="C48" s="193" t="s">
        <v>172</v>
      </c>
      <c r="D48" s="162" t="s">
        <v>113</v>
      </c>
      <c r="E48" s="168">
        <v>35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2.1000000000000001E-4</v>
      </c>
      <c r="O48" s="163">
        <f t="shared" si="11"/>
        <v>7.3499999999999998E-3</v>
      </c>
      <c r="P48" s="163">
        <v>0</v>
      </c>
      <c r="Q48" s="163">
        <f t="shared" si="12"/>
        <v>0</v>
      </c>
      <c r="R48" s="163"/>
      <c r="S48" s="163"/>
      <c r="T48" s="164">
        <v>0.05</v>
      </c>
      <c r="U48" s="163">
        <f t="shared" si="13"/>
        <v>1.75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>
        <v>28</v>
      </c>
      <c r="B49" s="160" t="s">
        <v>173</v>
      </c>
      <c r="C49" s="193" t="s">
        <v>174</v>
      </c>
      <c r="D49" s="162" t="s">
        <v>113</v>
      </c>
      <c r="E49" s="168">
        <v>35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6.1879999999999998E-2</v>
      </c>
      <c r="O49" s="163">
        <f t="shared" si="11"/>
        <v>2.1657999999999999</v>
      </c>
      <c r="P49" s="163">
        <v>0</v>
      </c>
      <c r="Q49" s="163">
        <f t="shared" si="12"/>
        <v>0</v>
      </c>
      <c r="R49" s="163"/>
      <c r="S49" s="163"/>
      <c r="T49" s="164">
        <v>1.589</v>
      </c>
      <c r="U49" s="163">
        <f t="shared" si="13"/>
        <v>55.62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0.399999999999999" outlineLevel="1" x14ac:dyDescent="0.25">
      <c r="A50" s="154">
        <v>29</v>
      </c>
      <c r="B50" s="160" t="s">
        <v>175</v>
      </c>
      <c r="C50" s="193" t="s">
        <v>176</v>
      </c>
      <c r="D50" s="162" t="s">
        <v>113</v>
      </c>
      <c r="E50" s="168">
        <v>37.1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5.2500000000000003E-3</v>
      </c>
      <c r="O50" s="163">
        <f t="shared" si="11"/>
        <v>0.19478000000000001</v>
      </c>
      <c r="P50" s="163">
        <v>0</v>
      </c>
      <c r="Q50" s="163">
        <f t="shared" si="12"/>
        <v>0</v>
      </c>
      <c r="R50" s="163"/>
      <c r="S50" s="163"/>
      <c r="T50" s="164">
        <v>1.1060000000000001</v>
      </c>
      <c r="U50" s="163">
        <f t="shared" si="13"/>
        <v>41.03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117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>
        <v>30</v>
      </c>
      <c r="B51" s="160" t="s">
        <v>177</v>
      </c>
      <c r="C51" s="193" t="s">
        <v>178</v>
      </c>
      <c r="D51" s="162" t="s">
        <v>133</v>
      </c>
      <c r="E51" s="168">
        <v>0.7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0</v>
      </c>
      <c r="O51" s="163">
        <f t="shared" si="11"/>
        <v>0</v>
      </c>
      <c r="P51" s="163">
        <v>2.14E-3</v>
      </c>
      <c r="Q51" s="163">
        <f t="shared" si="12"/>
        <v>1.5E-3</v>
      </c>
      <c r="R51" s="163"/>
      <c r="S51" s="163"/>
      <c r="T51" s="164">
        <v>5.5</v>
      </c>
      <c r="U51" s="163">
        <f t="shared" si="13"/>
        <v>3.85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>
        <v>31</v>
      </c>
      <c r="B52" s="160" t="s">
        <v>179</v>
      </c>
      <c r="C52" s="193" t="s">
        <v>180</v>
      </c>
      <c r="D52" s="162" t="s">
        <v>181</v>
      </c>
      <c r="E52" s="168">
        <v>1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1.2999999999999999E-3</v>
      </c>
      <c r="O52" s="163">
        <f t="shared" si="11"/>
        <v>1.2999999999999999E-3</v>
      </c>
      <c r="P52" s="163">
        <v>0</v>
      </c>
      <c r="Q52" s="163">
        <f t="shared" si="12"/>
        <v>0</v>
      </c>
      <c r="R52" s="163"/>
      <c r="S52" s="163"/>
      <c r="T52" s="164">
        <v>0</v>
      </c>
      <c r="U52" s="163">
        <f t="shared" si="13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166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>
        <v>32</v>
      </c>
      <c r="B53" s="160" t="s">
        <v>182</v>
      </c>
      <c r="C53" s="193" t="s">
        <v>183</v>
      </c>
      <c r="D53" s="162" t="s">
        <v>136</v>
      </c>
      <c r="E53" s="168">
        <v>2.3692000000000002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0</v>
      </c>
      <c r="O53" s="163">
        <f t="shared" si="11"/>
        <v>0</v>
      </c>
      <c r="P53" s="163">
        <v>0</v>
      </c>
      <c r="Q53" s="163">
        <f t="shared" si="12"/>
        <v>0</v>
      </c>
      <c r="R53" s="163"/>
      <c r="S53" s="163"/>
      <c r="T53" s="164">
        <v>1.3049999999999999</v>
      </c>
      <c r="U53" s="163">
        <f t="shared" si="13"/>
        <v>3.09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5">
      <c r="A54" s="155" t="s">
        <v>109</v>
      </c>
      <c r="B54" s="161" t="s">
        <v>80</v>
      </c>
      <c r="C54" s="194" t="s">
        <v>81</v>
      </c>
      <c r="D54" s="165"/>
      <c r="E54" s="169"/>
      <c r="F54" s="172"/>
      <c r="G54" s="172">
        <f>SUMIF(AE55:AE55,"&lt;&gt;NOR",G55:G55)</f>
        <v>0</v>
      </c>
      <c r="H54" s="172"/>
      <c r="I54" s="172">
        <f>SUM(I55:I55)</f>
        <v>0</v>
      </c>
      <c r="J54" s="172"/>
      <c r="K54" s="172">
        <f>SUM(K55:K55)</f>
        <v>0</v>
      </c>
      <c r="L54" s="172"/>
      <c r="M54" s="172">
        <f>SUM(M55:M55)</f>
        <v>0</v>
      </c>
      <c r="N54" s="166"/>
      <c r="O54" s="166">
        <f>SUM(O55:O55)</f>
        <v>0</v>
      </c>
      <c r="P54" s="166"/>
      <c r="Q54" s="166">
        <f>SUM(Q55:Q55)</f>
        <v>0</v>
      </c>
      <c r="R54" s="166"/>
      <c r="S54" s="166"/>
      <c r="T54" s="167"/>
      <c r="U54" s="166">
        <f>SUM(U55:U55)</f>
        <v>4.4000000000000004</v>
      </c>
      <c r="AE54" t="s">
        <v>110</v>
      </c>
    </row>
    <row r="55" spans="1:60" ht="20.399999999999999" outlineLevel="1" x14ac:dyDescent="0.25">
      <c r="A55" s="181">
        <v>33</v>
      </c>
      <c r="B55" s="182" t="s">
        <v>184</v>
      </c>
      <c r="C55" s="195" t="s">
        <v>185</v>
      </c>
      <c r="D55" s="183" t="s">
        <v>186</v>
      </c>
      <c r="E55" s="184">
        <v>4</v>
      </c>
      <c r="F55" s="185"/>
      <c r="G55" s="186">
        <f>ROUND(E55*F55,2)</f>
        <v>0</v>
      </c>
      <c r="H55" s="185"/>
      <c r="I55" s="186">
        <f>ROUND(E55*H55,2)</f>
        <v>0</v>
      </c>
      <c r="J55" s="185"/>
      <c r="K55" s="186">
        <f>ROUND(E55*J55,2)</f>
        <v>0</v>
      </c>
      <c r="L55" s="186">
        <v>21</v>
      </c>
      <c r="M55" s="186">
        <f>G55*(1+L55/100)</f>
        <v>0</v>
      </c>
      <c r="N55" s="187">
        <v>0</v>
      </c>
      <c r="O55" s="187">
        <f>ROUND(E55*N55,5)</f>
        <v>0</v>
      </c>
      <c r="P55" s="187">
        <v>0</v>
      </c>
      <c r="Q55" s="187">
        <f>ROUND(E55*P55,5)</f>
        <v>0</v>
      </c>
      <c r="R55" s="187"/>
      <c r="S55" s="187"/>
      <c r="T55" s="188">
        <v>1.1000000000000001</v>
      </c>
      <c r="U55" s="187">
        <f>ROUND(E55*T55,2)</f>
        <v>4.4000000000000004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5">
      <c r="A56" s="6"/>
      <c r="B56" s="7" t="s">
        <v>187</v>
      </c>
      <c r="C56" s="196" t="s">
        <v>187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5">
      <c r="A57" s="189"/>
      <c r="B57" s="190">
        <v>26</v>
      </c>
      <c r="C57" s="197" t="s">
        <v>187</v>
      </c>
      <c r="D57" s="191"/>
      <c r="E57" s="191"/>
      <c r="F57" s="191"/>
      <c r="G57" s="192">
        <f>G8+G11+G13+G15+G17+G20+G29+G31+G33+G35+G37+G39+G41+G46+G54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188</v>
      </c>
    </row>
    <row r="58" spans="1:60" x14ac:dyDescent="0.25">
      <c r="A58" s="6"/>
      <c r="B58" s="7" t="s">
        <v>187</v>
      </c>
      <c r="C58" s="196" t="s">
        <v>187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5">
      <c r="A59" s="6"/>
      <c r="B59" s="7" t="s">
        <v>187</v>
      </c>
      <c r="C59" s="196" t="s">
        <v>187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270">
        <v>33</v>
      </c>
      <c r="B60" s="270"/>
      <c r="C60" s="27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251"/>
      <c r="B61" s="252"/>
      <c r="C61" s="253"/>
      <c r="D61" s="252"/>
      <c r="E61" s="252"/>
      <c r="F61" s="252"/>
      <c r="G61" s="254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189</v>
      </c>
    </row>
    <row r="62" spans="1:60" x14ac:dyDescent="0.25">
      <c r="A62" s="255"/>
      <c r="B62" s="256"/>
      <c r="C62" s="257"/>
      <c r="D62" s="256"/>
      <c r="E62" s="256"/>
      <c r="F62" s="256"/>
      <c r="G62" s="25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255"/>
      <c r="B63" s="256"/>
      <c r="C63" s="257"/>
      <c r="D63" s="256"/>
      <c r="E63" s="256"/>
      <c r="F63" s="256"/>
      <c r="G63" s="258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55"/>
      <c r="B64" s="256"/>
      <c r="C64" s="257"/>
      <c r="D64" s="256"/>
      <c r="E64" s="256"/>
      <c r="F64" s="256"/>
      <c r="G64" s="258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9"/>
      <c r="B65" s="260"/>
      <c r="C65" s="261"/>
      <c r="D65" s="260"/>
      <c r="E65" s="260"/>
      <c r="F65" s="260"/>
      <c r="G65" s="262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6"/>
      <c r="B66" s="7" t="s">
        <v>187</v>
      </c>
      <c r="C66" s="196" t="s">
        <v>187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C67" s="198"/>
      <c r="AE67" t="s">
        <v>190</v>
      </c>
    </row>
  </sheetData>
  <mergeCells count="6">
    <mergeCell ref="A61:G65"/>
    <mergeCell ref="A1:G1"/>
    <mergeCell ref="C2:G2"/>
    <mergeCell ref="C3:G3"/>
    <mergeCell ref="C4:G4"/>
    <mergeCell ref="A60:C60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Čejková Hana</cp:lastModifiedBy>
  <cp:lastPrinted>2014-02-28T09:52:57Z</cp:lastPrinted>
  <dcterms:created xsi:type="dcterms:W3CDTF">2009-04-08T07:15:50Z</dcterms:created>
  <dcterms:modified xsi:type="dcterms:W3CDTF">2017-11-30T05:55:45Z</dcterms:modified>
</cp:coreProperties>
</file>